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22755" windowHeight="9750"/>
  </bookViews>
  <sheets>
    <sheet name="Vierkantsvergelijking" sheetId="1" r:id="rId1"/>
    <sheet name="Vrije val" sheetId="2" r:id="rId2"/>
  </sheets>
  <definedNames>
    <definedName name="_num1">#REF!</definedName>
    <definedName name="_num2">#REF!</definedName>
    <definedName name="coeffa">#REF!</definedName>
    <definedName name="coeffb">#REF!</definedName>
    <definedName name="coeffc">#REF!</definedName>
    <definedName name="discrim">#REF!</definedName>
    <definedName name="eval">#REF!</definedName>
    <definedName name="radical">#REF!</definedName>
    <definedName name="solution1">#REF!</definedName>
    <definedName name="solution2">#REF!</definedName>
  </definedNames>
  <calcPr calcId="144525"/>
</workbook>
</file>

<file path=xl/calcChain.xml><?xml version="1.0" encoding="utf-8"?>
<calcChain xmlns="http://schemas.openxmlformats.org/spreadsheetml/2006/main">
  <c r="C25" i="2" l="1"/>
  <c r="L24" i="2"/>
  <c r="N24" i="2" s="1"/>
  <c r="C24" i="2"/>
  <c r="C23" i="2"/>
  <c r="C22" i="2"/>
  <c r="P21" i="2"/>
  <c r="L23" i="2" s="1"/>
  <c r="N23" i="2" s="1"/>
  <c r="H28" i="2" s="1"/>
  <c r="L21" i="2"/>
  <c r="C21" i="2"/>
  <c r="C20" i="2"/>
  <c r="C19" i="2"/>
  <c r="C18" i="2"/>
  <c r="C17" i="2"/>
  <c r="C16" i="2"/>
  <c r="C15" i="2"/>
  <c r="U13" i="2"/>
  <c r="T13" i="2"/>
  <c r="S13" i="2"/>
  <c r="U12" i="2"/>
  <c r="T12" i="2" s="1"/>
  <c r="S12" i="2"/>
  <c r="U11" i="2"/>
  <c r="T11" i="2"/>
  <c r="S11" i="2"/>
  <c r="U10" i="2"/>
  <c r="T10" i="2" s="1"/>
  <c r="S10" i="2"/>
  <c r="U9" i="2"/>
  <c r="T9" i="2"/>
  <c r="S9" i="2"/>
  <c r="U8" i="2"/>
  <c r="T8" i="2" s="1"/>
  <c r="S8" i="2"/>
  <c r="U7" i="2"/>
  <c r="T7" i="2"/>
  <c r="S7" i="2"/>
  <c r="U6" i="2"/>
  <c r="T6" i="2" s="1"/>
  <c r="S6" i="2"/>
  <c r="U5" i="2"/>
  <c r="T5" i="2"/>
  <c r="S5" i="2"/>
  <c r="U4" i="2"/>
  <c r="T4" i="2" s="1"/>
  <c r="U3" i="2"/>
  <c r="T3" i="2" s="1"/>
  <c r="T2" i="2"/>
  <c r="Z13" i="1"/>
  <c r="Z12" i="1"/>
  <c r="Z11" i="1"/>
  <c r="Z10" i="1"/>
  <c r="V8" i="1"/>
  <c r="Z8" i="1" s="1"/>
  <c r="J3" i="1"/>
  <c r="L10" i="1" s="1"/>
  <c r="H3" i="1"/>
  <c r="F3" i="1"/>
  <c r="L13" i="1" s="1"/>
  <c r="V13" i="1" l="1"/>
  <c r="V10" i="1"/>
  <c r="L12" i="1"/>
  <c r="H8" i="1"/>
  <c r="L8" i="1" s="1"/>
  <c r="H13" i="1" s="1"/>
  <c r="H10" i="1"/>
  <c r="L11" i="1"/>
</calcChain>
</file>

<file path=xl/sharedStrings.xml><?xml version="1.0" encoding="utf-8"?>
<sst xmlns="http://schemas.openxmlformats.org/spreadsheetml/2006/main" count="191" uniqueCount="98">
  <si>
    <t>De vierkantsvergelijking</t>
  </si>
  <si>
    <t>Opgave (schuif van 1000 tot -25)</t>
  </si>
  <si>
    <t>Opgave (manueel)</t>
  </si>
  <si>
    <t>a</t>
  </si>
  <si>
    <t>b</t>
  </si>
  <si>
    <t>c</t>
  </si>
  <si>
    <t>ax² + bx + c = 0</t>
  </si>
  <si>
    <t>x²</t>
  </si>
  <si>
    <t>x</t>
  </si>
  <si>
    <t xml:space="preserve"> = </t>
  </si>
  <si>
    <t>Discriminant</t>
  </si>
  <si>
    <t>b² - 4 ac</t>
  </si>
  <si>
    <t>&gt;&gt;&gt;</t>
  </si>
  <si>
    <t>D</t>
  </si>
  <si>
    <t>wortel D</t>
  </si>
  <si>
    <t>x1</t>
  </si>
  <si>
    <t>=</t>
  </si>
  <si>
    <t>-b -√D</t>
  </si>
  <si>
    <t>P</t>
  </si>
  <si>
    <t>2a</t>
  </si>
  <si>
    <t>S</t>
  </si>
  <si>
    <t>ac</t>
  </si>
  <si>
    <t>x2</t>
  </si>
  <si>
    <t>-b +√D</t>
  </si>
  <si>
    <t>ab</t>
  </si>
  <si>
    <t>-b</t>
  </si>
  <si>
    <t>Aard van de wortel</t>
  </si>
  <si>
    <t>Voorwaarden</t>
  </si>
  <si>
    <t>Geen wortels</t>
  </si>
  <si>
    <t>D &lt; 0</t>
  </si>
  <si>
    <t>Twee gelijke wortels</t>
  </si>
  <si>
    <t>D = 0</t>
  </si>
  <si>
    <t>Twee ongelijke wortels</t>
  </si>
  <si>
    <t>D &gt; 0</t>
  </si>
  <si>
    <t>Een positieve dubbele wortel</t>
  </si>
  <si>
    <t>D = 0 , S &gt; 0</t>
  </si>
  <si>
    <t>Een negatieve dubbele wortel</t>
  </si>
  <si>
    <t>D = 0 , S &lt; 0</t>
  </si>
  <si>
    <t>Een dubbele wortel nul</t>
  </si>
  <si>
    <t>D = 0 , S = 0 ; of b = 0 , c = 0</t>
  </si>
  <si>
    <t>Een positieve en een negatieve wortel</t>
  </si>
  <si>
    <t>P &lt; 0 of ac &lt; 0</t>
  </si>
  <si>
    <t>Twee tegengestelde wortels</t>
  </si>
  <si>
    <t>D &gt; 0 , S = 0 of b = 0 , ac &lt; 0</t>
  </si>
  <si>
    <t>Twee ongelijke wortels met zelfde teken</t>
  </si>
  <si>
    <t>D &gt; 0 , P &gt; 0</t>
  </si>
  <si>
    <t>Twee ongelijke positieve wortels</t>
  </si>
  <si>
    <t>D &gt; 0 , P &gt; 0 , S &gt; 0</t>
  </si>
  <si>
    <t>Twee ongelijke negatieve wortels</t>
  </si>
  <si>
    <t>D &gt; 0 , P &gt; 0 , S &lt; 0</t>
  </si>
  <si>
    <t>De wortel nul</t>
  </si>
  <si>
    <t>P = 0 of c = 0</t>
  </si>
  <si>
    <t>De wortel nul en een positieve wortel</t>
  </si>
  <si>
    <t>P = 0 , S &gt; 0 , of c = 0 , ab &lt; 0</t>
  </si>
  <si>
    <t>De wortel nul en een negatieve wortel</t>
  </si>
  <si>
    <t>P = 0 , S &lt; 0 , of c = 0 , ab &gt; 0</t>
  </si>
  <si>
    <t>Vrije val</t>
  </si>
  <si>
    <t>Vraagstuk</t>
  </si>
  <si>
    <t>steen</t>
  </si>
  <si>
    <t>kooi</t>
  </si>
  <si>
    <t>Natuurkunde</t>
  </si>
  <si>
    <t>Een liftkooi daalt in een mijnschacht met een constante snelheid van 9,8 m/sec.</t>
  </si>
  <si>
    <t>Anderhalve seconde na de passage op punt A komt een steen los en valt.</t>
  </si>
  <si>
    <t xml:space="preserve">Valt een lichaam in het luchtledige, dan wordt de </t>
  </si>
  <si>
    <t>Na hoeveel seconden treft de steen de lift?</t>
  </si>
  <si>
    <r>
      <t xml:space="preserve">  na een tijd   "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"   afgelegde weg  "</t>
    </r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"</t>
    </r>
  </si>
  <si>
    <t xml:space="preserve">  gegeven door de formule</t>
  </si>
  <si>
    <t>s = 1/2 gt²</t>
  </si>
  <si>
    <t>Oplossing</t>
  </si>
  <si>
    <t>s = afgelegde weg in meter</t>
  </si>
  <si>
    <t>t = tijd in seconden</t>
  </si>
  <si>
    <t>Stel : de steen treft de lift na "t " seconden</t>
  </si>
  <si>
    <t>g = versnelling van de zwaartekracht =   ± 9,8</t>
  </si>
  <si>
    <t>s = 4,9 t²</t>
  </si>
  <si>
    <t xml:space="preserve">Afgelegde weg steen </t>
  </si>
  <si>
    <t>Kooi passeerde punt A (1,5 + t) seconden geleden</t>
  </si>
  <si>
    <t>grafisch</t>
  </si>
  <si>
    <t>Afgelegde weg kooi</t>
  </si>
  <si>
    <t>s = 9,8 x (1,5 + t)</t>
  </si>
  <si>
    <t>t (sec)</t>
  </si>
  <si>
    <t>s (m)</t>
  </si>
  <si>
    <t>Vergelijking</t>
  </si>
  <si>
    <t>4,9 t² = 9,8x(1,5+t)</t>
  </si>
  <si>
    <t>4,9t² = 14,7+9,8t</t>
  </si>
  <si>
    <t>4,9t²-9,8t-14,7 = 0</t>
  </si>
  <si>
    <t>t² - 2t - 3 = 0</t>
  </si>
  <si>
    <t>vierkantsvergelijking</t>
  </si>
  <si>
    <t>t²</t>
  </si>
  <si>
    <t>t</t>
  </si>
  <si>
    <t>te bepalen : t1 en t2</t>
  </si>
  <si>
    <t>√D</t>
  </si>
  <si>
    <t>steen bereikt kooi na &gt;&gt;&gt;&gt;</t>
  </si>
  <si>
    <t>t1</t>
  </si>
  <si>
    <t>sec</t>
  </si>
  <si>
    <t>t2</t>
  </si>
  <si>
    <t>Antwoord</t>
  </si>
  <si>
    <t xml:space="preserve">De steen bereikt de kooi na </t>
  </si>
  <si>
    <t>seconden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</si>
</sst>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7"/>
      <name val="Times New Roman"/>
      <family val="1"/>
    </font>
    <font>
      <sz val="14"/>
      <color theme="1"/>
      <name val="Calibri"/>
      <family val="2"/>
      <scheme val="minor"/>
    </font>
    <font>
      <sz val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16" fillId="0" borderId="0"/>
  </cellStyleXfs>
  <cellXfs count="125">
    <xf numFmtId="0" fontId="0" fillId="0" borderId="0" xfId="0"/>
    <xf numFmtId="0" fontId="2" fillId="2" borderId="0" xfId="0" applyFont="1" applyFill="1"/>
    <xf numFmtId="0" fontId="0" fillId="0" borderId="1" xfId="0" applyBorder="1"/>
    <xf numFmtId="0" fontId="3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3" borderId="4" xfId="0" applyFill="1" applyBorder="1"/>
    <xf numFmtId="0" fontId="3" fillId="3" borderId="5" xfId="0" applyFont="1" applyFill="1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8" xfId="0" applyBorder="1"/>
    <xf numFmtId="0" fontId="0" fillId="3" borderId="9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10" xfId="0" applyFill="1" applyBorder="1"/>
    <xf numFmtId="1" fontId="6" fillId="4" borderId="11" xfId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12" xfId="0" applyFont="1" applyBorder="1" applyAlignment="1">
      <alignment horizontal="center"/>
    </xf>
    <xf numFmtId="1" fontId="6" fillId="6" borderId="11" xfId="1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/>
    <xf numFmtId="0" fontId="7" fillId="3" borderId="12" xfId="0" applyFont="1" applyFill="1" applyBorder="1" applyAlignment="1">
      <alignment horizontal="center"/>
    </xf>
    <xf numFmtId="0" fontId="8" fillId="7" borderId="0" xfId="1" applyFont="1" applyFill="1" applyBorder="1" applyAlignment="1">
      <alignment horizontal="center"/>
    </xf>
    <xf numFmtId="0" fontId="5" fillId="7" borderId="0" xfId="1" applyFill="1" applyBorder="1"/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8" borderId="13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quotePrefix="1" applyFont="1" applyFill="1" applyAlignment="1">
      <alignment horizontal="center" vertical="center"/>
    </xf>
    <xf numFmtId="0" fontId="11" fillId="3" borderId="0" xfId="0" quotePrefix="1" applyFont="1" applyFill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/>
    </xf>
    <xf numFmtId="0" fontId="12" fillId="0" borderId="8" xfId="0" quotePrefix="1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3" borderId="0" xfId="0" quotePrefix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0" xfId="0" quotePrefix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quotePrefix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quotePrefix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7" fillId="3" borderId="0" xfId="0" applyFont="1" applyFill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0" xfId="0" applyFont="1"/>
    <xf numFmtId="0" fontId="0" fillId="9" borderId="0" xfId="0" applyFill="1"/>
    <xf numFmtId="0" fontId="3" fillId="0" borderId="0" xfId="0" applyFont="1"/>
    <xf numFmtId="0" fontId="5" fillId="0" borderId="0" xfId="2"/>
    <xf numFmtId="0" fontId="0" fillId="0" borderId="33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8" fillId="0" borderId="0" xfId="2" applyFont="1"/>
    <xf numFmtId="2" fontId="5" fillId="0" borderId="0" xfId="2" applyNumberFormat="1"/>
    <xf numFmtId="0" fontId="0" fillId="0" borderId="34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10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Border="1" applyAlignment="1">
      <alignment horizontal="center"/>
    </xf>
  </cellXfs>
  <cellStyles count="7">
    <cellStyle name="Hyperlink 2" xfId="3"/>
    <cellStyle name="Standaard" xfId="0" builtinId="0"/>
    <cellStyle name="Standaard 2" xfId="1"/>
    <cellStyle name="Standaard 3" xfId="4"/>
    <cellStyle name="Standaard 4" xfId="5"/>
    <cellStyle name="Standaard 5" xfId="6"/>
    <cellStyle name="Standaard 6" xfId="2"/>
  </cellStyles>
  <dxfs count="3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52529148142195"/>
          <c:y val="5.7266369725121266E-2"/>
          <c:w val="0.62859035477708147"/>
          <c:h val="0.81351816435052537"/>
        </c:manualLayout>
      </c:layout>
      <c:lineChart>
        <c:grouping val="standard"/>
        <c:varyColors val="0"/>
        <c:ser>
          <c:idx val="1"/>
          <c:order val="0"/>
          <c:tx>
            <c:strRef>
              <c:f>'Vrije val'!$C$14</c:f>
              <c:strCache>
                <c:ptCount val="1"/>
                <c:pt idx="0">
                  <c:v>s (m)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'Vrije val'!$C$15:$C$25</c:f>
              <c:numCache>
                <c:formatCode>General</c:formatCode>
                <c:ptCount val="11"/>
                <c:pt idx="0">
                  <c:v>0</c:v>
                </c:pt>
                <c:pt idx="1">
                  <c:v>4.9000000000000004</c:v>
                </c:pt>
                <c:pt idx="2">
                  <c:v>19.600000000000001</c:v>
                </c:pt>
                <c:pt idx="3">
                  <c:v>44.1</c:v>
                </c:pt>
                <c:pt idx="4">
                  <c:v>78.400000000000006</c:v>
                </c:pt>
                <c:pt idx="5">
                  <c:v>122.50000000000001</c:v>
                </c:pt>
                <c:pt idx="6">
                  <c:v>176.4</c:v>
                </c:pt>
                <c:pt idx="7">
                  <c:v>240.10000000000002</c:v>
                </c:pt>
                <c:pt idx="8">
                  <c:v>313.60000000000002</c:v>
                </c:pt>
                <c:pt idx="9">
                  <c:v>396.90000000000003</c:v>
                </c:pt>
                <c:pt idx="10">
                  <c:v>490.00000000000006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16928"/>
        <c:axId val="143008128"/>
      </c:lineChart>
      <c:catAx>
        <c:axId val="143116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43008128"/>
        <c:crosses val="autoZero"/>
        <c:auto val="1"/>
        <c:lblAlgn val="ctr"/>
        <c:lblOffset val="100"/>
        <c:noMultiLvlLbl val="0"/>
      </c:catAx>
      <c:valAx>
        <c:axId val="143008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11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/>
              <a:t>Vrije val</a:t>
            </a:r>
          </a:p>
        </c:rich>
      </c:tx>
      <c:layout>
        <c:manualLayout>
          <c:xMode val="edge"/>
          <c:yMode val="edge"/>
          <c:x val="0.47767926560068125"/>
          <c:y val="1.0416687859472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01199342563219E-2"/>
          <c:y val="0.14583363003261318"/>
          <c:w val="0.91964419358635829"/>
          <c:h val="0.76666822645716648"/>
        </c:manualLayout>
      </c:layout>
      <c:lineChart>
        <c:grouping val="standard"/>
        <c:varyColors val="0"/>
        <c:ser>
          <c:idx val="0"/>
          <c:order val="0"/>
          <c:tx>
            <c:strRef>
              <c:f>'Vrije val'!$S$1</c:f>
              <c:strCache>
                <c:ptCount val="1"/>
                <c:pt idx="0">
                  <c:v>steen</c:v>
                </c:pt>
              </c:strCache>
            </c:strRef>
          </c:tx>
          <c:spPr>
            <a:ln w="38100">
              <a:solidFill>
                <a:srgbClr val="4684EE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4684EE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elete val="1"/>
          </c:dLbls>
          <c:cat>
            <c:numRef>
              <c:f>'Vrije val'!$R$2:$R$13</c:f>
              <c:numCache>
                <c:formatCode>General</c:formatCode>
                <c:ptCount val="12"/>
                <c:pt idx="0">
                  <c:v>-1.5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</c:numCache>
            </c:numRef>
          </c:cat>
          <c:val>
            <c:numRef>
              <c:f>'Vrije val'!$S$2:$S$13</c:f>
              <c:numCache>
                <c:formatCode>0.0</c:formatCode>
                <c:ptCount val="12"/>
                <c:pt idx="3">
                  <c:v>0</c:v>
                </c:pt>
                <c:pt idx="4">
                  <c:v>1.2250000000000001</c:v>
                </c:pt>
                <c:pt idx="5">
                  <c:v>4.9000000000000004</c:v>
                </c:pt>
                <c:pt idx="6">
                  <c:v>11.025</c:v>
                </c:pt>
                <c:pt idx="7">
                  <c:v>19.600000000000001</c:v>
                </c:pt>
                <c:pt idx="8">
                  <c:v>30.625000000000004</c:v>
                </c:pt>
                <c:pt idx="9">
                  <c:v>44.1</c:v>
                </c:pt>
                <c:pt idx="10">
                  <c:v>60.025000000000006</c:v>
                </c:pt>
                <c:pt idx="11">
                  <c:v>78.400000000000006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'Vrije val'!$T$1</c:f>
              <c:strCache>
                <c:ptCount val="1"/>
                <c:pt idx="0">
                  <c:v>kooi</c:v>
                </c:pt>
              </c:strCache>
            </c:strRef>
          </c:tx>
          <c:spPr>
            <a:ln w="38100">
              <a:solidFill>
                <a:srgbClr val="DC3912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DC3912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elete val="1"/>
          </c:dLbls>
          <c:cat>
            <c:numRef>
              <c:f>'Vrije val'!$R$2:$R$13</c:f>
              <c:numCache>
                <c:formatCode>General</c:formatCode>
                <c:ptCount val="12"/>
                <c:pt idx="0">
                  <c:v>-1.5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</c:numCache>
            </c:numRef>
          </c:cat>
          <c:val>
            <c:numRef>
              <c:f>'Vrije val'!$T$2:$T$13</c:f>
              <c:numCache>
                <c:formatCode>0.0</c:formatCode>
                <c:ptCount val="12"/>
                <c:pt idx="0" formatCode="General">
                  <c:v>0</c:v>
                </c:pt>
                <c:pt idx="1">
                  <c:v>4.9000000000000004</c:v>
                </c:pt>
                <c:pt idx="2">
                  <c:v>9.8000000000000007</c:v>
                </c:pt>
                <c:pt idx="3">
                  <c:v>14.700000000000001</c:v>
                </c:pt>
                <c:pt idx="4">
                  <c:v>19.600000000000001</c:v>
                </c:pt>
                <c:pt idx="5">
                  <c:v>24.5</c:v>
                </c:pt>
                <c:pt idx="6">
                  <c:v>29.400000000000002</c:v>
                </c:pt>
                <c:pt idx="7">
                  <c:v>34.300000000000004</c:v>
                </c:pt>
                <c:pt idx="8">
                  <c:v>39.200000000000003</c:v>
                </c:pt>
                <c:pt idx="9">
                  <c:v>44.1</c:v>
                </c:pt>
                <c:pt idx="10">
                  <c:v>49</c:v>
                </c:pt>
                <c:pt idx="11">
                  <c:v>53.900000000000006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'Vrije val'!$V$1</c:f>
              <c:strCache>
                <c:ptCount val="1"/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8000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elete val="1"/>
          </c:dLbls>
          <c:cat>
            <c:numRef>
              <c:f>'Vrije val'!$R$2:$R$13</c:f>
              <c:numCache>
                <c:formatCode>General</c:formatCode>
                <c:ptCount val="12"/>
                <c:pt idx="0">
                  <c:v>-1.5</c:v>
                </c:pt>
                <c:pt idx="1">
                  <c:v>-1</c:v>
                </c:pt>
                <c:pt idx="2">
                  <c:v>-0.5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1.5</c:v>
                </c:pt>
                <c:pt idx="7">
                  <c:v>2</c:v>
                </c:pt>
                <c:pt idx="8">
                  <c:v>2.5</c:v>
                </c:pt>
                <c:pt idx="9">
                  <c:v>3</c:v>
                </c:pt>
                <c:pt idx="10">
                  <c:v>3.5</c:v>
                </c:pt>
                <c:pt idx="11">
                  <c:v>4</c:v>
                </c:pt>
              </c:numCache>
            </c:numRef>
          </c:cat>
          <c:val>
            <c:numRef>
              <c:f>'Vrije val'!$V$2:$V$13</c:f>
              <c:numCache>
                <c:formatCode>0.00</c:formatCode>
                <c:ptCount val="12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058816"/>
        <c:axId val="143138816"/>
      </c:lineChart>
      <c:catAx>
        <c:axId val="1430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endParaRPr lang="nl-NL"/>
          </a:p>
        </c:txPr>
        <c:crossAx val="14313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388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;0;;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endParaRPr lang="nl-NL"/>
          </a:p>
        </c:txPr>
        <c:crossAx val="14305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904779205001402"/>
          <c:y val="1.3922009748781399E-2"/>
          <c:w val="0.26785753211253155"/>
          <c:h val="0.121494813148356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Trebuchet MS"/>
              <a:ea typeface="Trebuchet MS"/>
              <a:cs typeface="Trebuchet M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Trebuchet MS"/>
          <a:ea typeface="Trebuchet MS"/>
          <a:cs typeface="Trebuchet MS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pin" dx="15" fmlaLink="$H$4" max="1000" page="10" val="15"/>
</file>

<file path=xl/ctrlProps/ctrlProp2.xml><?xml version="1.0" encoding="utf-8"?>
<formControlPr xmlns="http://schemas.microsoft.com/office/spreadsheetml/2009/9/main" objectType="Spin" dx="15" fmlaLink="$F$4" max="1000" page="10" val="29"/>
</file>

<file path=xl/ctrlProps/ctrlProp3.xml><?xml version="1.0" encoding="utf-8"?>
<formControlPr xmlns="http://schemas.microsoft.com/office/spreadsheetml/2009/9/main" objectType="Spin" dx="15" fmlaLink="$J$4" max="1000" page="10" val="28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3</xdr:row>
          <xdr:rowOff>133350</xdr:rowOff>
        </xdr:from>
        <xdr:to>
          <xdr:col>7</xdr:col>
          <xdr:colOff>409575</xdr:colOff>
          <xdr:row>5</xdr:row>
          <xdr:rowOff>171450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3</xdr:row>
          <xdr:rowOff>133350</xdr:rowOff>
        </xdr:from>
        <xdr:to>
          <xdr:col>5</xdr:col>
          <xdr:colOff>409575</xdr:colOff>
          <xdr:row>5</xdr:row>
          <xdr:rowOff>171450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3</xdr:row>
          <xdr:rowOff>133350</xdr:rowOff>
        </xdr:from>
        <xdr:to>
          <xdr:col>9</xdr:col>
          <xdr:colOff>409575</xdr:colOff>
          <xdr:row>5</xdr:row>
          <xdr:rowOff>171450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12</xdr:col>
      <xdr:colOff>74915</xdr:colOff>
      <xdr:row>9</xdr:row>
      <xdr:rowOff>117725</xdr:rowOff>
    </xdr:from>
    <xdr:to>
      <xdr:col>12</xdr:col>
      <xdr:colOff>577921</xdr:colOff>
      <xdr:row>9</xdr:row>
      <xdr:rowOff>117725</xdr:rowOff>
    </xdr:to>
    <xdr:cxnSp macro="">
      <xdr:nvCxnSpPr>
        <xdr:cNvPr id="5" name="Rechte verbindingslijn met pijl 4"/>
        <xdr:cNvCxnSpPr/>
      </xdr:nvCxnSpPr>
      <xdr:spPr>
        <a:xfrm flipH="1">
          <a:off x="8380715" y="2127500"/>
          <a:ext cx="50300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96320</xdr:colOff>
      <xdr:row>10</xdr:row>
      <xdr:rowOff>171236</xdr:rowOff>
    </xdr:from>
    <xdr:to>
      <xdr:col>13</xdr:col>
      <xdr:colOff>0</xdr:colOff>
      <xdr:row>12</xdr:row>
      <xdr:rowOff>117725</xdr:rowOff>
    </xdr:to>
    <xdr:cxnSp macro="">
      <xdr:nvCxnSpPr>
        <xdr:cNvPr id="6" name="Rechte verbindingslijn met pijl 5"/>
        <xdr:cNvCxnSpPr/>
      </xdr:nvCxnSpPr>
      <xdr:spPr>
        <a:xfrm flipH="1" flipV="1">
          <a:off x="8402120" y="2381036"/>
          <a:ext cx="513280" cy="4227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74915</xdr:colOff>
      <xdr:row>9</xdr:row>
      <xdr:rowOff>117725</xdr:rowOff>
    </xdr:from>
    <xdr:to>
      <xdr:col>26</xdr:col>
      <xdr:colOff>577921</xdr:colOff>
      <xdr:row>9</xdr:row>
      <xdr:rowOff>117725</xdr:rowOff>
    </xdr:to>
    <xdr:cxnSp macro="">
      <xdr:nvCxnSpPr>
        <xdr:cNvPr id="7" name="Rechte verbindingslijn met pijl 6"/>
        <xdr:cNvCxnSpPr/>
      </xdr:nvCxnSpPr>
      <xdr:spPr>
        <a:xfrm flipH="1">
          <a:off x="13571840" y="2127500"/>
          <a:ext cx="50300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96320</xdr:colOff>
      <xdr:row>10</xdr:row>
      <xdr:rowOff>171236</xdr:rowOff>
    </xdr:from>
    <xdr:to>
      <xdr:col>27</xdr:col>
      <xdr:colOff>0</xdr:colOff>
      <xdr:row>12</xdr:row>
      <xdr:rowOff>117725</xdr:rowOff>
    </xdr:to>
    <xdr:cxnSp macro="">
      <xdr:nvCxnSpPr>
        <xdr:cNvPr id="8" name="Rechte verbindingslijn met pijl 7"/>
        <xdr:cNvCxnSpPr/>
      </xdr:nvCxnSpPr>
      <xdr:spPr>
        <a:xfrm flipH="1" flipV="1">
          <a:off x="13593245" y="2381036"/>
          <a:ext cx="513280" cy="42273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90487</xdr:rowOff>
    </xdr:from>
    <xdr:to>
      <xdr:col>0</xdr:col>
      <xdr:colOff>2952750</xdr:colOff>
      <xdr:row>25</xdr:row>
      <xdr:rowOff>76200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276225</xdr:colOff>
      <xdr:row>15</xdr:row>
      <xdr:rowOff>123826</xdr:rowOff>
    </xdr:from>
    <xdr:to>
      <xdr:col>21</xdr:col>
      <xdr:colOff>409575</xdr:colOff>
      <xdr:row>27</xdr:row>
      <xdr:rowOff>9526</xdr:rowOff>
    </xdr:to>
    <xdr:graphicFrame macro="">
      <xdr:nvGraphicFramePr>
        <xdr:cNvPr id="3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8"/>
  <sheetViews>
    <sheetView showGridLines="0" tabSelected="1" zoomScale="89" zoomScaleNormal="89" workbookViewId="0">
      <selection activeCell="L26" sqref="L26"/>
    </sheetView>
  </sheetViews>
  <sheetFormatPr defaultRowHeight="15" x14ac:dyDescent="0.25"/>
  <cols>
    <col min="1" max="1" width="38.28515625" bestFit="1" customWidth="1"/>
    <col min="2" max="2" width="2.5703125" customWidth="1"/>
    <col min="3" max="3" width="27.28515625" customWidth="1"/>
    <col min="5" max="5" width="1.28515625" customWidth="1"/>
    <col min="6" max="6" width="8.7109375" customWidth="1"/>
    <col min="7" max="7" width="4" style="86" customWidth="1"/>
    <col min="8" max="8" width="8.5703125" customWidth="1"/>
    <col min="9" max="9" width="3.7109375" style="86" customWidth="1"/>
    <col min="10" max="10" width="8.5703125" customWidth="1"/>
    <col min="11" max="11" width="3.85546875" bestFit="1" customWidth="1"/>
    <col min="12" max="12" width="8.5703125" customWidth="1"/>
    <col min="14" max="14" width="2.28515625" bestFit="1" customWidth="1"/>
    <col min="15" max="15" width="2" bestFit="1" customWidth="1"/>
    <col min="16" max="16" width="3" bestFit="1" customWidth="1"/>
    <col min="17" max="17" width="1.85546875" customWidth="1"/>
    <col min="19" max="19" width="1.42578125" customWidth="1"/>
    <col min="21" max="21" width="4.28515625" customWidth="1"/>
    <col min="23" max="23" width="4" customWidth="1"/>
    <col min="25" max="25" width="4.140625" customWidth="1"/>
    <col min="28" max="28" width="2.28515625" bestFit="1" customWidth="1"/>
    <col min="29" max="29" width="2" bestFit="1" customWidth="1"/>
    <col min="30" max="30" width="3" bestFit="1" customWidth="1"/>
    <col min="31" max="31" width="1.85546875" customWidth="1"/>
  </cols>
  <sheetData>
    <row r="1" spans="1:31" ht="24" thickTop="1" x14ac:dyDescent="0.35">
      <c r="A1" s="1" t="s">
        <v>0</v>
      </c>
      <c r="E1" s="2"/>
      <c r="F1" s="3" t="s">
        <v>1</v>
      </c>
      <c r="G1" s="4"/>
      <c r="H1" s="5"/>
      <c r="I1" s="4"/>
      <c r="J1" s="5"/>
      <c r="K1" s="5"/>
      <c r="L1" s="5"/>
      <c r="M1" s="5"/>
      <c r="N1" s="5"/>
      <c r="O1" s="5"/>
      <c r="P1" s="5"/>
      <c r="Q1" s="6"/>
      <c r="S1" s="7"/>
      <c r="T1" s="8" t="s">
        <v>2</v>
      </c>
      <c r="U1" s="9"/>
      <c r="V1" s="10"/>
      <c r="W1" s="9"/>
      <c r="X1" s="10"/>
      <c r="Y1" s="10"/>
      <c r="Z1" s="10"/>
      <c r="AA1" s="10"/>
      <c r="AB1" s="10"/>
      <c r="AC1" s="10"/>
      <c r="AD1" s="10"/>
      <c r="AE1" s="11"/>
    </row>
    <row r="2" spans="1:31" x14ac:dyDescent="0.25">
      <c r="E2" s="12"/>
      <c r="F2" s="13" t="s">
        <v>3</v>
      </c>
      <c r="G2" s="14"/>
      <c r="H2" s="13" t="s">
        <v>4</v>
      </c>
      <c r="I2" s="14"/>
      <c r="J2" s="13" t="s">
        <v>5</v>
      </c>
      <c r="K2" s="13"/>
      <c r="L2" s="13"/>
      <c r="M2" s="13"/>
      <c r="N2" s="13"/>
      <c r="O2" s="13"/>
      <c r="P2" s="13"/>
      <c r="Q2" s="15"/>
      <c r="S2" s="16"/>
      <c r="T2" s="17" t="s">
        <v>3</v>
      </c>
      <c r="U2" s="18"/>
      <c r="V2" s="17" t="s">
        <v>4</v>
      </c>
      <c r="W2" s="18"/>
      <c r="X2" s="17" t="s">
        <v>5</v>
      </c>
      <c r="Y2" s="17"/>
      <c r="Z2" s="17"/>
      <c r="AA2" s="17"/>
      <c r="AB2" s="17"/>
      <c r="AC2" s="17"/>
      <c r="AD2" s="17"/>
      <c r="AE2" s="19"/>
    </row>
    <row r="3" spans="1:31" ht="18.75" x14ac:dyDescent="0.3">
      <c r="A3" s="119" t="s">
        <v>6</v>
      </c>
      <c r="B3" s="119"/>
      <c r="C3" s="119"/>
      <c r="E3" s="12"/>
      <c r="F3" s="20">
        <f>IF(COUNT(F4)=0,"",F4-25)</f>
        <v>4</v>
      </c>
      <c r="G3" s="21" t="s">
        <v>7</v>
      </c>
      <c r="H3" s="20">
        <f>IF(COUNT(H4)=0,"",H4-25)</f>
        <v>-10</v>
      </c>
      <c r="I3" s="21" t="s">
        <v>8</v>
      </c>
      <c r="J3" s="20">
        <f>IF(COUNT(J4)=0,"",J4-25)</f>
        <v>3</v>
      </c>
      <c r="K3" s="22" t="s">
        <v>9</v>
      </c>
      <c r="L3" s="23">
        <v>0</v>
      </c>
      <c r="M3" s="13"/>
      <c r="N3" s="13"/>
      <c r="O3" s="13"/>
      <c r="P3" s="13"/>
      <c r="Q3" s="15"/>
      <c r="S3" s="16"/>
      <c r="T3" s="24">
        <v>4</v>
      </c>
      <c r="U3" s="25" t="s">
        <v>7</v>
      </c>
      <c r="V3" s="24">
        <v>-2</v>
      </c>
      <c r="W3" s="25" t="s">
        <v>8</v>
      </c>
      <c r="X3" s="24">
        <v>-1</v>
      </c>
      <c r="Y3" s="26" t="s">
        <v>9</v>
      </c>
      <c r="Z3" s="27">
        <v>0</v>
      </c>
      <c r="AA3" s="17"/>
      <c r="AB3" s="17"/>
      <c r="AC3" s="17"/>
      <c r="AD3" s="17"/>
      <c r="AE3" s="19"/>
    </row>
    <row r="4" spans="1:31" x14ac:dyDescent="0.25">
      <c r="A4" s="119"/>
      <c r="B4" s="119"/>
      <c r="C4" s="119"/>
      <c r="E4" s="12"/>
      <c r="F4" s="28">
        <v>29</v>
      </c>
      <c r="G4" s="14"/>
      <c r="H4" s="28">
        <v>15</v>
      </c>
      <c r="I4" s="14"/>
      <c r="J4" s="28">
        <v>28</v>
      </c>
      <c r="K4" s="13"/>
      <c r="L4" s="13"/>
      <c r="M4" s="13"/>
      <c r="N4" s="13"/>
      <c r="O4" s="13"/>
      <c r="P4" s="13"/>
      <c r="Q4" s="15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9"/>
    </row>
    <row r="5" spans="1:31" x14ac:dyDescent="0.25">
      <c r="A5" s="119"/>
      <c r="B5" s="119"/>
      <c r="C5" s="119"/>
      <c r="E5" s="12"/>
      <c r="F5" s="29"/>
      <c r="G5" s="14"/>
      <c r="H5" s="29"/>
      <c r="I5" s="14"/>
      <c r="J5" s="29"/>
      <c r="K5" s="13"/>
      <c r="L5" s="13"/>
      <c r="M5" s="13"/>
      <c r="N5" s="13"/>
      <c r="O5" s="13"/>
      <c r="P5" s="13"/>
      <c r="Q5" s="15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9"/>
    </row>
    <row r="6" spans="1:31" ht="15.75" x14ac:dyDescent="0.25">
      <c r="A6" s="30"/>
      <c r="B6" s="30"/>
      <c r="C6" s="30"/>
      <c r="E6" s="12"/>
      <c r="F6" s="29"/>
      <c r="G6" s="14"/>
      <c r="H6" s="29"/>
      <c r="I6" s="14"/>
      <c r="J6" s="29"/>
      <c r="K6" s="13"/>
      <c r="L6" s="13"/>
      <c r="M6" s="13"/>
      <c r="N6" s="13"/>
      <c r="O6" s="13"/>
      <c r="P6" s="13"/>
      <c r="Q6" s="15"/>
      <c r="S6" s="16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9"/>
    </row>
    <row r="7" spans="1:31" ht="15.75" customHeight="1" thickBot="1" x14ac:dyDescent="0.3">
      <c r="E7" s="12"/>
      <c r="F7" s="13"/>
      <c r="G7" s="14"/>
      <c r="H7" s="13"/>
      <c r="I7" s="14"/>
      <c r="J7" s="13"/>
      <c r="K7" s="13"/>
      <c r="L7" s="13"/>
      <c r="M7" s="13"/>
      <c r="N7" s="13"/>
      <c r="O7" s="13"/>
      <c r="P7" s="13"/>
      <c r="Q7" s="15"/>
      <c r="S7" s="16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9"/>
    </row>
    <row r="8" spans="1:31" ht="19.5" thickBot="1" x14ac:dyDescent="0.35">
      <c r="A8" s="31" t="s">
        <v>10</v>
      </c>
      <c r="B8" s="31"/>
      <c r="C8" s="31" t="s">
        <v>11</v>
      </c>
      <c r="D8" s="32" t="s">
        <v>12</v>
      </c>
      <c r="E8" s="12"/>
      <c r="F8" s="33" t="s">
        <v>13</v>
      </c>
      <c r="G8" s="34" t="s">
        <v>9</v>
      </c>
      <c r="H8" s="35">
        <f>H3^2-4*F3*J3</f>
        <v>52</v>
      </c>
      <c r="I8" s="14"/>
      <c r="J8" s="36" t="s">
        <v>14</v>
      </c>
      <c r="K8" s="37" t="s">
        <v>9</v>
      </c>
      <c r="L8" s="36">
        <f>SQRT(H8)</f>
        <v>7.2111025509279782</v>
      </c>
      <c r="M8" s="13"/>
      <c r="N8" s="13"/>
      <c r="O8" s="13"/>
      <c r="P8" s="13"/>
      <c r="Q8" s="15"/>
      <c r="S8" s="16"/>
      <c r="T8" s="33" t="s">
        <v>13</v>
      </c>
      <c r="U8" s="34" t="s">
        <v>9</v>
      </c>
      <c r="V8" s="35">
        <f>V3^2-4*T3*X3</f>
        <v>20</v>
      </c>
      <c r="W8" s="18"/>
      <c r="X8" s="36" t="s">
        <v>14</v>
      </c>
      <c r="Y8" s="38" t="s">
        <v>9</v>
      </c>
      <c r="Z8" s="39">
        <f>SQRT(V8)</f>
        <v>4.4721359549995796</v>
      </c>
      <c r="AA8" s="17"/>
      <c r="AB8" s="17"/>
      <c r="AC8" s="17"/>
      <c r="AD8" s="17"/>
      <c r="AE8" s="19"/>
    </row>
    <row r="9" spans="1:31" ht="19.5" thickBot="1" x14ac:dyDescent="0.35">
      <c r="A9" s="31"/>
      <c r="B9" s="31"/>
      <c r="C9" s="31"/>
      <c r="D9" s="32"/>
      <c r="E9" s="12"/>
      <c r="F9" s="36"/>
      <c r="G9" s="14"/>
      <c r="H9" s="36"/>
      <c r="I9" s="14"/>
      <c r="J9" s="36"/>
      <c r="K9" s="36"/>
      <c r="L9" s="36"/>
      <c r="M9" s="13"/>
      <c r="N9" s="13"/>
      <c r="O9" s="13"/>
      <c r="P9" s="13"/>
      <c r="Q9" s="15"/>
      <c r="S9" s="16"/>
      <c r="T9" s="39"/>
      <c r="U9" s="18"/>
      <c r="V9" s="39"/>
      <c r="W9" s="18"/>
      <c r="X9" s="39"/>
      <c r="Y9" s="39"/>
      <c r="Z9" s="39"/>
      <c r="AA9" s="17"/>
      <c r="AB9" s="17"/>
      <c r="AC9" s="17"/>
      <c r="AD9" s="17"/>
      <c r="AE9" s="19"/>
    </row>
    <row r="10" spans="1:31" ht="15.75" customHeight="1" x14ac:dyDescent="0.3">
      <c r="A10" s="31" t="s">
        <v>15</v>
      </c>
      <c r="B10" s="40" t="s">
        <v>16</v>
      </c>
      <c r="C10" s="41" t="s">
        <v>17</v>
      </c>
      <c r="D10" s="32" t="s">
        <v>12</v>
      </c>
      <c r="E10" s="12"/>
      <c r="F10" s="42" t="s">
        <v>15</v>
      </c>
      <c r="G10" s="43" t="s">
        <v>9</v>
      </c>
      <c r="H10" s="44">
        <f>(-H3-L8)/2/F3</f>
        <v>0.34861218113400272</v>
      </c>
      <c r="I10" s="14"/>
      <c r="J10" s="45" t="s">
        <v>18</v>
      </c>
      <c r="K10" s="46" t="s">
        <v>9</v>
      </c>
      <c r="L10" s="47">
        <f>J3/F3</f>
        <v>0.75</v>
      </c>
      <c r="M10" s="13"/>
      <c r="N10" s="48" t="s">
        <v>18</v>
      </c>
      <c r="O10" s="49" t="s">
        <v>16</v>
      </c>
      <c r="P10" s="50" t="s">
        <v>5</v>
      </c>
      <c r="Q10" s="51"/>
      <c r="S10" s="16"/>
      <c r="T10" s="42" t="s">
        <v>15</v>
      </c>
      <c r="U10" s="43" t="s">
        <v>9</v>
      </c>
      <c r="V10" s="44">
        <f>(-V3-Z8)/2/T3</f>
        <v>-0.30901699437494745</v>
      </c>
      <c r="W10" s="18"/>
      <c r="X10" s="52" t="s">
        <v>18</v>
      </c>
      <c r="Y10" s="53" t="s">
        <v>9</v>
      </c>
      <c r="Z10" s="54">
        <f>X3/T3</f>
        <v>-0.25</v>
      </c>
      <c r="AA10" s="17"/>
      <c r="AB10" s="55" t="s">
        <v>18</v>
      </c>
      <c r="AC10" s="56" t="s">
        <v>16</v>
      </c>
      <c r="AD10" s="57" t="s">
        <v>5</v>
      </c>
      <c r="AE10" s="19"/>
    </row>
    <row r="11" spans="1:31" ht="18.75" x14ac:dyDescent="0.3">
      <c r="A11" s="31"/>
      <c r="B11" s="31"/>
      <c r="C11" s="31" t="s">
        <v>19</v>
      </c>
      <c r="D11" s="32"/>
      <c r="E11" s="12"/>
      <c r="F11" s="58"/>
      <c r="G11" s="59"/>
      <c r="H11" s="60"/>
      <c r="I11" s="14"/>
      <c r="J11" s="61" t="s">
        <v>20</v>
      </c>
      <c r="K11" s="37" t="s">
        <v>9</v>
      </c>
      <c r="L11" s="62">
        <f>-H3/F3</f>
        <v>2.5</v>
      </c>
      <c r="M11" s="13"/>
      <c r="N11" s="48"/>
      <c r="O11" s="48"/>
      <c r="P11" s="48" t="s">
        <v>3</v>
      </c>
      <c r="Q11" s="63"/>
      <c r="S11" s="16"/>
      <c r="T11" s="58"/>
      <c r="U11" s="59"/>
      <c r="V11" s="60"/>
      <c r="W11" s="18"/>
      <c r="X11" s="64" t="s">
        <v>20</v>
      </c>
      <c r="Y11" s="38" t="s">
        <v>9</v>
      </c>
      <c r="Z11" s="65">
        <f>-V3/T3</f>
        <v>0.5</v>
      </c>
      <c r="AA11" s="17"/>
      <c r="AB11" s="55"/>
      <c r="AC11" s="55"/>
      <c r="AD11" s="55" t="s">
        <v>3</v>
      </c>
      <c r="AE11" s="19"/>
    </row>
    <row r="12" spans="1:31" ht="18.75" x14ac:dyDescent="0.3">
      <c r="A12" s="31"/>
      <c r="B12" s="31"/>
      <c r="C12" s="31"/>
      <c r="D12" s="32"/>
      <c r="E12" s="12"/>
      <c r="F12" s="58"/>
      <c r="G12" s="59"/>
      <c r="H12" s="60"/>
      <c r="I12" s="14"/>
      <c r="J12" s="61" t="s">
        <v>21</v>
      </c>
      <c r="K12" s="66" t="s">
        <v>16</v>
      </c>
      <c r="L12" s="62">
        <f>F3*J3</f>
        <v>12</v>
      </c>
      <c r="M12" s="13"/>
      <c r="N12" s="48"/>
      <c r="O12" s="48"/>
      <c r="P12" s="48"/>
      <c r="Q12" s="63"/>
      <c r="S12" s="16"/>
      <c r="T12" s="58"/>
      <c r="U12" s="59"/>
      <c r="V12" s="60"/>
      <c r="W12" s="18"/>
      <c r="X12" s="64" t="s">
        <v>21</v>
      </c>
      <c r="Y12" s="67" t="s">
        <v>16</v>
      </c>
      <c r="Z12" s="65">
        <f>T3*X3</f>
        <v>-4</v>
      </c>
      <c r="AA12" s="17"/>
      <c r="AB12" s="55"/>
      <c r="AC12" s="55"/>
      <c r="AD12" s="55"/>
      <c r="AE12" s="19"/>
    </row>
    <row r="13" spans="1:31" ht="15.75" customHeight="1" thickBot="1" x14ac:dyDescent="0.35">
      <c r="A13" s="31" t="s">
        <v>22</v>
      </c>
      <c r="B13" s="40" t="s">
        <v>16</v>
      </c>
      <c r="C13" s="41" t="s">
        <v>23</v>
      </c>
      <c r="D13" s="32" t="s">
        <v>12</v>
      </c>
      <c r="E13" s="12"/>
      <c r="F13" s="68" t="s">
        <v>22</v>
      </c>
      <c r="G13" s="69" t="s">
        <v>9</v>
      </c>
      <c r="H13" s="70">
        <f>(-H3+L8)/2/F3</f>
        <v>2.1513878188659974</v>
      </c>
      <c r="I13" s="14"/>
      <c r="J13" s="71" t="s">
        <v>24</v>
      </c>
      <c r="K13" s="72" t="s">
        <v>16</v>
      </c>
      <c r="L13" s="73">
        <f>F3*H3</f>
        <v>-40</v>
      </c>
      <c r="M13" s="13"/>
      <c r="N13" s="48" t="s">
        <v>20</v>
      </c>
      <c r="O13" s="49" t="s">
        <v>16</v>
      </c>
      <c r="P13" s="50" t="s">
        <v>25</v>
      </c>
      <c r="Q13" s="51"/>
      <c r="S13" s="16"/>
      <c r="T13" s="68" t="s">
        <v>22</v>
      </c>
      <c r="U13" s="69" t="s">
        <v>9</v>
      </c>
      <c r="V13" s="70">
        <f>(-V3+Z8)/2/T3</f>
        <v>0.80901699437494745</v>
      </c>
      <c r="W13" s="18"/>
      <c r="X13" s="74" t="s">
        <v>24</v>
      </c>
      <c r="Y13" s="75" t="s">
        <v>16</v>
      </c>
      <c r="Z13" s="76">
        <f>T3*V3</f>
        <v>-8</v>
      </c>
      <c r="AA13" s="17"/>
      <c r="AB13" s="55" t="s">
        <v>20</v>
      </c>
      <c r="AC13" s="56" t="s">
        <v>16</v>
      </c>
      <c r="AD13" s="57" t="s">
        <v>25</v>
      </c>
      <c r="AE13" s="19"/>
    </row>
    <row r="14" spans="1:31" ht="18.75" x14ac:dyDescent="0.3">
      <c r="A14" s="31"/>
      <c r="B14" s="31"/>
      <c r="C14" s="31" t="s">
        <v>19</v>
      </c>
      <c r="D14" s="32"/>
      <c r="E14" s="12"/>
      <c r="F14" s="36"/>
      <c r="G14" s="14"/>
      <c r="H14" s="36"/>
      <c r="I14" s="14"/>
      <c r="J14" s="36"/>
      <c r="K14" s="36"/>
      <c r="L14" s="36"/>
      <c r="M14" s="13"/>
      <c r="N14" s="48"/>
      <c r="O14" s="48"/>
      <c r="P14" s="48" t="s">
        <v>3</v>
      </c>
      <c r="Q14" s="63"/>
      <c r="S14" s="16"/>
      <c r="T14" s="39"/>
      <c r="U14" s="18"/>
      <c r="V14" s="39"/>
      <c r="W14" s="18"/>
      <c r="X14" s="39"/>
      <c r="Y14" s="39"/>
      <c r="Z14" s="39"/>
      <c r="AA14" s="17"/>
      <c r="AB14" s="55"/>
      <c r="AC14" s="55"/>
      <c r="AD14" s="55" t="s">
        <v>3</v>
      </c>
      <c r="AE14" s="19"/>
    </row>
    <row r="15" spans="1:31" ht="19.5" thickBot="1" x14ac:dyDescent="0.35">
      <c r="A15" s="77"/>
      <c r="B15" s="77"/>
      <c r="C15" s="77"/>
      <c r="D15" s="32"/>
      <c r="E15" s="78"/>
      <c r="F15" s="79"/>
      <c r="G15" s="80"/>
      <c r="H15" s="79"/>
      <c r="I15" s="80"/>
      <c r="J15" s="81"/>
      <c r="K15" s="81"/>
      <c r="L15" s="81"/>
      <c r="M15" s="79"/>
      <c r="N15" s="79"/>
      <c r="O15" s="79"/>
      <c r="P15" s="79"/>
      <c r="Q15" s="82"/>
      <c r="S15" s="83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5"/>
    </row>
    <row r="16" spans="1:31" ht="15.75" customHeight="1" x14ac:dyDescent="0.25">
      <c r="J16" s="87"/>
      <c r="K16" s="87"/>
      <c r="L16" s="87"/>
    </row>
    <row r="17" spans="1:31" ht="15.75" thickBot="1" x14ac:dyDescent="0.3">
      <c r="A17" s="87"/>
      <c r="C17" s="87"/>
      <c r="J17" s="87"/>
      <c r="K17" s="87"/>
      <c r="L17" s="87"/>
    </row>
    <row r="18" spans="1:31" ht="15.75" thickBot="1" x14ac:dyDescent="0.3">
      <c r="A18" s="88" t="s">
        <v>26</v>
      </c>
      <c r="C18" s="88" t="s">
        <v>27</v>
      </c>
      <c r="J18" s="87"/>
      <c r="K18" s="87"/>
      <c r="L18" s="87"/>
      <c r="T18" s="120" t="s">
        <v>26</v>
      </c>
      <c r="U18" s="121"/>
      <c r="V18" s="121"/>
      <c r="W18" s="121"/>
      <c r="X18" s="122"/>
      <c r="Z18" s="120" t="s">
        <v>27</v>
      </c>
      <c r="AA18" s="121"/>
      <c r="AB18" s="121"/>
      <c r="AC18" s="121"/>
      <c r="AD18" s="121"/>
      <c r="AE18" s="122"/>
    </row>
    <row r="19" spans="1:31" ht="21" customHeight="1" x14ac:dyDescent="0.25">
      <c r="A19" s="89" t="s">
        <v>28</v>
      </c>
      <c r="B19" s="90"/>
      <c r="C19" s="91" t="s">
        <v>29</v>
      </c>
      <c r="T19" s="111" t="s">
        <v>28</v>
      </c>
      <c r="U19" s="112"/>
      <c r="V19" s="112"/>
      <c r="W19" s="112"/>
      <c r="X19" s="112"/>
      <c r="Y19" s="90"/>
      <c r="Z19" s="113" t="s">
        <v>29</v>
      </c>
      <c r="AA19" s="112"/>
      <c r="AB19" s="112"/>
      <c r="AC19" s="112"/>
      <c r="AD19" s="112"/>
      <c r="AE19" s="114"/>
    </row>
    <row r="20" spans="1:31" x14ac:dyDescent="0.25">
      <c r="A20" s="89" t="s">
        <v>30</v>
      </c>
      <c r="B20" s="90"/>
      <c r="C20" s="91" t="s">
        <v>31</v>
      </c>
      <c r="T20" s="111" t="s">
        <v>30</v>
      </c>
      <c r="U20" s="112"/>
      <c r="V20" s="112"/>
      <c r="W20" s="112"/>
      <c r="X20" s="112"/>
      <c r="Y20" s="90"/>
      <c r="Z20" s="113" t="s">
        <v>31</v>
      </c>
      <c r="AA20" s="112"/>
      <c r="AB20" s="112"/>
      <c r="AC20" s="112"/>
      <c r="AD20" s="112"/>
      <c r="AE20" s="114"/>
    </row>
    <row r="21" spans="1:31" x14ac:dyDescent="0.25">
      <c r="A21" s="89" t="s">
        <v>32</v>
      </c>
      <c r="B21" s="90"/>
      <c r="C21" s="91" t="s">
        <v>33</v>
      </c>
      <c r="T21" s="111" t="s">
        <v>32</v>
      </c>
      <c r="U21" s="112"/>
      <c r="V21" s="112"/>
      <c r="W21" s="112"/>
      <c r="X21" s="112"/>
      <c r="Y21" s="90"/>
      <c r="Z21" s="113" t="s">
        <v>33</v>
      </c>
      <c r="AA21" s="112"/>
      <c r="AB21" s="112"/>
      <c r="AC21" s="112"/>
      <c r="AD21" s="112"/>
      <c r="AE21" s="114"/>
    </row>
    <row r="22" spans="1:31" x14ac:dyDescent="0.25">
      <c r="A22" s="89" t="s">
        <v>34</v>
      </c>
      <c r="B22" s="90"/>
      <c r="C22" s="91" t="s">
        <v>35</v>
      </c>
      <c r="T22" s="111" t="s">
        <v>34</v>
      </c>
      <c r="U22" s="112"/>
      <c r="V22" s="112"/>
      <c r="W22" s="112"/>
      <c r="X22" s="112"/>
      <c r="Y22" s="90"/>
      <c r="Z22" s="113" t="s">
        <v>35</v>
      </c>
      <c r="AA22" s="112"/>
      <c r="AB22" s="112"/>
      <c r="AC22" s="112"/>
      <c r="AD22" s="112"/>
      <c r="AE22" s="114"/>
    </row>
    <row r="23" spans="1:31" x14ac:dyDescent="0.25">
      <c r="A23" s="89" t="s">
        <v>36</v>
      </c>
      <c r="B23" s="90"/>
      <c r="C23" s="91" t="s">
        <v>37</v>
      </c>
      <c r="T23" s="111" t="s">
        <v>36</v>
      </c>
      <c r="U23" s="112"/>
      <c r="V23" s="112"/>
      <c r="W23" s="112"/>
      <c r="X23" s="112"/>
      <c r="Y23" s="90"/>
      <c r="Z23" s="113" t="s">
        <v>37</v>
      </c>
      <c r="AA23" s="112"/>
      <c r="AB23" s="112"/>
      <c r="AC23" s="112"/>
      <c r="AD23" s="112"/>
      <c r="AE23" s="114"/>
    </row>
    <row r="24" spans="1:31" x14ac:dyDescent="0.25">
      <c r="A24" s="89" t="s">
        <v>38</v>
      </c>
      <c r="B24" s="90"/>
      <c r="C24" s="91" t="s">
        <v>39</v>
      </c>
      <c r="T24" s="111" t="s">
        <v>38</v>
      </c>
      <c r="U24" s="112"/>
      <c r="V24" s="112"/>
      <c r="W24" s="112"/>
      <c r="X24" s="112"/>
      <c r="Y24" s="90"/>
      <c r="Z24" s="113" t="s">
        <v>39</v>
      </c>
      <c r="AA24" s="112"/>
      <c r="AB24" s="112"/>
      <c r="AC24" s="112"/>
      <c r="AD24" s="112"/>
      <c r="AE24" s="114"/>
    </row>
    <row r="25" spans="1:31" x14ac:dyDescent="0.25">
      <c r="A25" s="89" t="s">
        <v>40</v>
      </c>
      <c r="B25" s="90"/>
      <c r="C25" s="91" t="s">
        <v>41</v>
      </c>
      <c r="T25" s="111" t="s">
        <v>40</v>
      </c>
      <c r="U25" s="112"/>
      <c r="V25" s="112"/>
      <c r="W25" s="112"/>
      <c r="X25" s="112"/>
      <c r="Y25" s="90"/>
      <c r="Z25" s="113" t="s">
        <v>41</v>
      </c>
      <c r="AA25" s="112"/>
      <c r="AB25" s="112"/>
      <c r="AC25" s="112"/>
      <c r="AD25" s="112"/>
      <c r="AE25" s="114"/>
    </row>
    <row r="26" spans="1:31" x14ac:dyDescent="0.25">
      <c r="A26" s="89" t="s">
        <v>42</v>
      </c>
      <c r="B26" s="90"/>
      <c r="C26" s="91" t="s">
        <v>43</v>
      </c>
      <c r="T26" s="111" t="s">
        <v>42</v>
      </c>
      <c r="U26" s="112"/>
      <c r="V26" s="112"/>
      <c r="W26" s="112"/>
      <c r="X26" s="112"/>
      <c r="Y26" s="90"/>
      <c r="Z26" s="113" t="s">
        <v>43</v>
      </c>
      <c r="AA26" s="112"/>
      <c r="AB26" s="112"/>
      <c r="AC26" s="112"/>
      <c r="AD26" s="112"/>
      <c r="AE26" s="114"/>
    </row>
    <row r="27" spans="1:31" x14ac:dyDescent="0.25">
      <c r="A27" s="89" t="s">
        <v>44</v>
      </c>
      <c r="B27" s="90"/>
      <c r="C27" s="91" t="s">
        <v>45</v>
      </c>
      <c r="T27" s="111" t="s">
        <v>44</v>
      </c>
      <c r="U27" s="112"/>
      <c r="V27" s="112"/>
      <c r="W27" s="112"/>
      <c r="X27" s="112"/>
      <c r="Y27" s="90"/>
      <c r="Z27" s="113" t="s">
        <v>45</v>
      </c>
      <c r="AA27" s="112"/>
      <c r="AB27" s="112"/>
      <c r="AC27" s="112"/>
      <c r="AD27" s="112"/>
      <c r="AE27" s="114"/>
    </row>
    <row r="28" spans="1:31" x14ac:dyDescent="0.25">
      <c r="A28" s="89" t="s">
        <v>46</v>
      </c>
      <c r="B28" s="90"/>
      <c r="C28" s="91" t="s">
        <v>47</v>
      </c>
      <c r="T28" s="111" t="s">
        <v>46</v>
      </c>
      <c r="U28" s="112"/>
      <c r="V28" s="112"/>
      <c r="W28" s="112"/>
      <c r="X28" s="112"/>
      <c r="Y28" s="90"/>
      <c r="Z28" s="113" t="s">
        <v>47</v>
      </c>
      <c r="AA28" s="112"/>
      <c r="AB28" s="112"/>
      <c r="AC28" s="112"/>
      <c r="AD28" s="112"/>
      <c r="AE28" s="114"/>
    </row>
    <row r="29" spans="1:31" x14ac:dyDescent="0.25">
      <c r="A29" s="89" t="s">
        <v>48</v>
      </c>
      <c r="B29" s="90"/>
      <c r="C29" s="91" t="s">
        <v>49</v>
      </c>
      <c r="T29" s="111" t="s">
        <v>48</v>
      </c>
      <c r="U29" s="112"/>
      <c r="V29" s="112"/>
      <c r="W29" s="112"/>
      <c r="X29" s="112"/>
      <c r="Y29" s="90"/>
      <c r="Z29" s="113" t="s">
        <v>49</v>
      </c>
      <c r="AA29" s="112"/>
      <c r="AB29" s="112"/>
      <c r="AC29" s="112"/>
      <c r="AD29" s="112"/>
      <c r="AE29" s="114"/>
    </row>
    <row r="30" spans="1:31" x14ac:dyDescent="0.25">
      <c r="A30" s="89" t="s">
        <v>50</v>
      </c>
      <c r="B30" s="90"/>
      <c r="C30" s="91" t="s">
        <v>51</v>
      </c>
      <c r="F30" s="87"/>
      <c r="H30" s="87"/>
      <c r="J30" s="87"/>
      <c r="K30" s="87"/>
      <c r="L30" s="87"/>
      <c r="T30" s="111" t="s">
        <v>50</v>
      </c>
      <c r="U30" s="112"/>
      <c r="V30" s="112"/>
      <c r="W30" s="112"/>
      <c r="X30" s="112"/>
      <c r="Y30" s="90"/>
      <c r="Z30" s="113" t="s">
        <v>51</v>
      </c>
      <c r="AA30" s="112"/>
      <c r="AB30" s="112"/>
      <c r="AC30" s="112"/>
      <c r="AD30" s="112"/>
      <c r="AE30" s="114"/>
    </row>
    <row r="31" spans="1:31" x14ac:dyDescent="0.25">
      <c r="A31" s="89" t="s">
        <v>52</v>
      </c>
      <c r="B31" s="90"/>
      <c r="C31" s="91" t="s">
        <v>53</v>
      </c>
      <c r="F31" s="87"/>
      <c r="H31" s="87"/>
      <c r="J31" s="87"/>
      <c r="K31" s="87"/>
      <c r="L31" s="87"/>
      <c r="T31" s="111" t="s">
        <v>52</v>
      </c>
      <c r="U31" s="112"/>
      <c r="V31" s="112"/>
      <c r="W31" s="112"/>
      <c r="X31" s="112"/>
      <c r="Y31" s="90"/>
      <c r="Z31" s="113" t="s">
        <v>53</v>
      </c>
      <c r="AA31" s="112"/>
      <c r="AB31" s="112"/>
      <c r="AC31" s="112"/>
      <c r="AD31" s="112"/>
      <c r="AE31" s="114"/>
    </row>
    <row r="32" spans="1:31" ht="15.75" thickBot="1" x14ac:dyDescent="0.3">
      <c r="A32" s="92" t="s">
        <v>54</v>
      </c>
      <c r="B32" s="93"/>
      <c r="C32" s="94" t="s">
        <v>55</v>
      </c>
      <c r="F32" s="87"/>
      <c r="H32" s="87"/>
      <c r="J32" s="87"/>
      <c r="K32" s="87"/>
      <c r="L32" s="87"/>
      <c r="T32" s="115" t="s">
        <v>54</v>
      </c>
      <c r="U32" s="116"/>
      <c r="V32" s="116"/>
      <c r="W32" s="116"/>
      <c r="X32" s="116"/>
      <c r="Y32" s="93"/>
      <c r="Z32" s="117" t="s">
        <v>55</v>
      </c>
      <c r="AA32" s="116"/>
      <c r="AB32" s="116"/>
      <c r="AC32" s="116"/>
      <c r="AD32" s="116"/>
      <c r="AE32" s="118"/>
    </row>
    <row r="33" spans="1:12" x14ac:dyDescent="0.25">
      <c r="A33" s="87"/>
      <c r="B33" s="87"/>
      <c r="C33" s="87"/>
      <c r="F33" s="87"/>
      <c r="H33" s="87"/>
      <c r="J33" s="87"/>
      <c r="K33" s="87"/>
      <c r="L33" s="87"/>
    </row>
    <row r="34" spans="1:12" x14ac:dyDescent="0.25">
      <c r="A34" s="87"/>
      <c r="B34" s="87"/>
      <c r="C34" s="87"/>
      <c r="F34" s="87"/>
      <c r="H34" s="87"/>
      <c r="J34" s="87"/>
      <c r="K34" s="87"/>
      <c r="L34" s="87"/>
    </row>
    <row r="35" spans="1:12" x14ac:dyDescent="0.25">
      <c r="A35" s="87"/>
      <c r="B35" s="87"/>
      <c r="C35" s="87"/>
      <c r="F35" s="87"/>
      <c r="H35" s="87"/>
      <c r="J35" s="87"/>
      <c r="K35" s="87"/>
      <c r="L35" s="87"/>
    </row>
    <row r="36" spans="1:12" x14ac:dyDescent="0.25">
      <c r="A36" s="87"/>
      <c r="B36" s="87"/>
      <c r="C36" s="87"/>
      <c r="F36" s="87"/>
      <c r="H36" s="87"/>
      <c r="J36" s="87"/>
      <c r="K36" s="87"/>
      <c r="L36" s="87"/>
    </row>
    <row r="37" spans="1:12" x14ac:dyDescent="0.25">
      <c r="A37" s="87"/>
      <c r="B37" s="87"/>
      <c r="C37" s="87"/>
      <c r="F37" s="87"/>
      <c r="H37" s="87"/>
      <c r="J37" s="87"/>
      <c r="K37" s="87"/>
      <c r="L37" s="87"/>
    </row>
    <row r="38" spans="1:12" x14ac:dyDescent="0.25">
      <c r="A38" s="87"/>
      <c r="B38" s="87"/>
      <c r="C38" s="87"/>
    </row>
  </sheetData>
  <mergeCells count="31">
    <mergeCell ref="T20:X20"/>
    <mergeCell ref="Z20:AE20"/>
    <mergeCell ref="A3:C5"/>
    <mergeCell ref="T18:X18"/>
    <mergeCell ref="Z18:AE18"/>
    <mergeCell ref="T19:X19"/>
    <mergeCell ref="Z19:AE19"/>
    <mergeCell ref="T21:X21"/>
    <mergeCell ref="Z21:AE21"/>
    <mergeCell ref="T22:X22"/>
    <mergeCell ref="Z22:AE22"/>
    <mergeCell ref="T23:X23"/>
    <mergeCell ref="Z23:AE23"/>
    <mergeCell ref="T24:X24"/>
    <mergeCell ref="Z24:AE24"/>
    <mergeCell ref="T25:X25"/>
    <mergeCell ref="Z25:AE25"/>
    <mergeCell ref="T26:X26"/>
    <mergeCell ref="Z26:AE26"/>
    <mergeCell ref="T27:X27"/>
    <mergeCell ref="Z27:AE27"/>
    <mergeCell ref="T28:X28"/>
    <mergeCell ref="Z28:AE28"/>
    <mergeCell ref="T29:X29"/>
    <mergeCell ref="Z29:AE29"/>
    <mergeCell ref="T30:X30"/>
    <mergeCell ref="Z30:AE30"/>
    <mergeCell ref="T31:X31"/>
    <mergeCell ref="Z31:AE31"/>
    <mergeCell ref="T32:X32"/>
    <mergeCell ref="Z32:AE32"/>
  </mergeCells>
  <conditionalFormatting sqref="B19">
    <cfRule type="expression" dxfId="29" priority="15">
      <formula>H8&lt;0</formula>
    </cfRule>
  </conditionalFormatting>
  <conditionalFormatting sqref="B20">
    <cfRule type="expression" dxfId="28" priority="16">
      <formula>H8=0</formula>
    </cfRule>
  </conditionalFormatting>
  <conditionalFormatting sqref="B21">
    <cfRule type="expression" dxfId="27" priority="17">
      <formula>H8&gt;0</formula>
    </cfRule>
  </conditionalFormatting>
  <conditionalFormatting sqref="B22">
    <cfRule type="expression" dxfId="26" priority="18">
      <formula>AND($H$8=0,$L$11&gt;0)</formula>
    </cfRule>
  </conditionalFormatting>
  <conditionalFormatting sqref="B23">
    <cfRule type="expression" dxfId="25" priority="19">
      <formula>AND($H$8=0,$L$11&lt;0)</formula>
    </cfRule>
  </conditionalFormatting>
  <conditionalFormatting sqref="B24">
    <cfRule type="expression" dxfId="24" priority="20">
      <formula>AND($H$8=0,$L$11=0)</formula>
    </cfRule>
  </conditionalFormatting>
  <conditionalFormatting sqref="B25">
    <cfRule type="expression" dxfId="23" priority="21">
      <formula>OR($L$10&lt;0,$L$12&lt;0)</formula>
    </cfRule>
  </conditionalFormatting>
  <conditionalFormatting sqref="B26">
    <cfRule type="expression" dxfId="22" priority="22">
      <formula>AND($H$8&gt;0,$L$11=0)</formula>
    </cfRule>
  </conditionalFormatting>
  <conditionalFormatting sqref="B27">
    <cfRule type="expression" dxfId="21" priority="23">
      <formula>AND($H$8&gt;0,$L$10&gt;0)</formula>
    </cfRule>
  </conditionalFormatting>
  <conditionalFormatting sqref="B28">
    <cfRule type="expression" dxfId="20" priority="24">
      <formula>AND($H$8&gt;0,$L$10&gt;0,$L$11&gt;0)</formula>
    </cfRule>
  </conditionalFormatting>
  <conditionalFormatting sqref="B29">
    <cfRule type="expression" dxfId="19" priority="25">
      <formula>AND($H$8&gt;0,$L$10&gt;0,$L$11&lt;0)</formula>
    </cfRule>
  </conditionalFormatting>
  <conditionalFormatting sqref="B30">
    <cfRule type="expression" dxfId="18" priority="26">
      <formula>OR($L$10=0,$J$3=0)</formula>
    </cfRule>
  </conditionalFormatting>
  <conditionalFormatting sqref="B31">
    <cfRule type="expression" dxfId="17" priority="27">
      <formula>AND($L$10=0,$L$11&gt;0)</formula>
    </cfRule>
  </conditionalFormatting>
  <conditionalFormatting sqref="B32">
    <cfRule type="expression" dxfId="16" priority="28">
      <formula>AND($L$10=0,$L$11&lt;0)</formula>
    </cfRule>
  </conditionalFormatting>
  <conditionalFormatting sqref="Y19">
    <cfRule type="expression" dxfId="15" priority="1">
      <formula>V8&lt;0</formula>
    </cfRule>
  </conditionalFormatting>
  <conditionalFormatting sqref="Y20">
    <cfRule type="expression" dxfId="14" priority="2">
      <formula>V8=0</formula>
    </cfRule>
  </conditionalFormatting>
  <conditionalFormatting sqref="Y21">
    <cfRule type="expression" dxfId="13" priority="3">
      <formula>V8&gt;0</formula>
    </cfRule>
  </conditionalFormatting>
  <conditionalFormatting sqref="Y22">
    <cfRule type="expression" dxfId="12" priority="4">
      <formula>AND($V$8=0,$Z$11&gt;0)</formula>
    </cfRule>
  </conditionalFormatting>
  <conditionalFormatting sqref="Y23">
    <cfRule type="expression" dxfId="11" priority="5">
      <formula>AND($V$8=0,$Z$11&lt;0)</formula>
    </cfRule>
  </conditionalFormatting>
  <conditionalFormatting sqref="Y24">
    <cfRule type="expression" dxfId="10" priority="6">
      <formula>AND($V$8=0,$Z$11=0)</formula>
    </cfRule>
  </conditionalFormatting>
  <conditionalFormatting sqref="Y25">
    <cfRule type="expression" dxfId="9" priority="7">
      <formula>OR($Z$10&lt;0,$Z$12&lt;0)</formula>
    </cfRule>
  </conditionalFormatting>
  <conditionalFormatting sqref="Y26">
    <cfRule type="expression" dxfId="8" priority="8">
      <formula>AND($V$8&gt;0,$Z$11=0)</formula>
    </cfRule>
  </conditionalFormatting>
  <conditionalFormatting sqref="Y27">
    <cfRule type="expression" dxfId="7" priority="9">
      <formula>AND($V$8&gt;0,$Z$10&gt;0)</formula>
    </cfRule>
  </conditionalFormatting>
  <conditionalFormatting sqref="Y28">
    <cfRule type="expression" dxfId="6" priority="10">
      <formula>AND($V$8&gt;0,$Z$10&gt;0,$Z$11&gt;0)</formula>
    </cfRule>
  </conditionalFormatting>
  <conditionalFormatting sqref="Y29">
    <cfRule type="expression" dxfId="5" priority="11">
      <formula>AND($V$8&gt;0,$Z$10&gt;0,$Z$11&lt;0)</formula>
    </cfRule>
  </conditionalFormatting>
  <conditionalFormatting sqref="Y30">
    <cfRule type="expression" dxfId="4" priority="12">
      <formula>OR($Z$10=0,$X$3=0)</formula>
    </cfRule>
  </conditionalFormatting>
  <conditionalFormatting sqref="Y31">
    <cfRule type="expression" dxfId="3" priority="13">
      <formula>AND($Z$10=0,$Z$11&gt;0)</formula>
    </cfRule>
  </conditionalFormatting>
  <conditionalFormatting sqref="Y32">
    <cfRule type="expression" dxfId="2" priority="14">
      <formula>AND($Z$10=0,$Z$11&lt;0)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161925</xdr:colOff>
                    <xdr:row>3</xdr:row>
                    <xdr:rowOff>133350</xdr:rowOff>
                  </from>
                  <to>
                    <xdr:col>7</xdr:col>
                    <xdr:colOff>409575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defaultSize="0" autoPict="0">
                <anchor moveWithCells="1" sizeWithCells="1">
                  <from>
                    <xdr:col>5</xdr:col>
                    <xdr:colOff>161925</xdr:colOff>
                    <xdr:row>3</xdr:row>
                    <xdr:rowOff>133350</xdr:rowOff>
                  </from>
                  <to>
                    <xdr:col>5</xdr:col>
                    <xdr:colOff>409575</xdr:colOff>
                    <xdr:row>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defaultSize="0" autoPict="0">
                <anchor moveWithCells="1" sizeWithCells="1">
                  <from>
                    <xdr:col>9</xdr:col>
                    <xdr:colOff>161925</xdr:colOff>
                    <xdr:row>3</xdr:row>
                    <xdr:rowOff>133350</xdr:rowOff>
                  </from>
                  <to>
                    <xdr:col>9</xdr:col>
                    <xdr:colOff>409575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>
      <selection activeCell="L26" sqref="L26"/>
    </sheetView>
  </sheetViews>
  <sheetFormatPr defaultRowHeight="15" x14ac:dyDescent="0.25"/>
  <cols>
    <col min="1" max="1" width="46.5703125" customWidth="1"/>
    <col min="4" max="4" width="1.28515625" customWidth="1"/>
    <col min="5" max="5" width="10.85546875" customWidth="1"/>
    <col min="10" max="10" width="6.7109375" customWidth="1"/>
    <col min="11" max="11" width="3.85546875" customWidth="1"/>
    <col min="12" max="12" width="6.7109375" customWidth="1"/>
    <col min="13" max="13" width="3.85546875" customWidth="1"/>
    <col min="14" max="14" width="6.7109375" customWidth="1"/>
    <col min="15" max="15" width="3.7109375" customWidth="1"/>
    <col min="16" max="16" width="6.7109375" customWidth="1"/>
  </cols>
  <sheetData>
    <row r="1" spans="1:22" ht="21" x14ac:dyDescent="0.35">
      <c r="A1" s="95" t="s">
        <v>56</v>
      </c>
      <c r="D1" s="96"/>
      <c r="E1" s="97" t="s">
        <v>57</v>
      </c>
      <c r="R1" s="87"/>
      <c r="S1" s="90" t="s">
        <v>58</v>
      </c>
      <c r="T1" s="90" t="s">
        <v>59</v>
      </c>
      <c r="U1" s="98"/>
      <c r="V1" s="98"/>
    </row>
    <row r="2" spans="1:22" x14ac:dyDescent="0.25">
      <c r="D2" s="96"/>
      <c r="R2" s="99">
        <v>-1.5</v>
      </c>
      <c r="S2" s="100"/>
      <c r="T2" s="47">
        <f t="shared" ref="T2:T13" si="0">9.8*U2</f>
        <v>0</v>
      </c>
      <c r="U2" s="101">
        <v>0</v>
      </c>
      <c r="V2" s="102"/>
    </row>
    <row r="3" spans="1:22" x14ac:dyDescent="0.25">
      <c r="A3" s="97" t="s">
        <v>60</v>
      </c>
      <c r="D3" s="96"/>
      <c r="E3" t="s">
        <v>61</v>
      </c>
      <c r="R3" s="103">
        <v>-1</v>
      </c>
      <c r="S3" s="104"/>
      <c r="T3" s="105">
        <f t="shared" si="0"/>
        <v>4.9000000000000004</v>
      </c>
      <c r="U3" s="101">
        <f t="shared" ref="U3:U13" si="1">-($R$2-R3)</f>
        <v>0.5</v>
      </c>
      <c r="V3" s="102"/>
    </row>
    <row r="4" spans="1:22" x14ac:dyDescent="0.25">
      <c r="D4" s="96"/>
      <c r="E4" t="s">
        <v>62</v>
      </c>
      <c r="R4" s="103">
        <v>-0.5</v>
      </c>
      <c r="S4" s="104"/>
      <c r="T4" s="105">
        <f t="shared" si="0"/>
        <v>9.8000000000000007</v>
      </c>
      <c r="U4" s="101">
        <f t="shared" si="1"/>
        <v>1</v>
      </c>
      <c r="V4" s="102"/>
    </row>
    <row r="5" spans="1:22" x14ac:dyDescent="0.25">
      <c r="A5" t="s">
        <v>63</v>
      </c>
      <c r="D5" s="96"/>
      <c r="E5" t="s">
        <v>64</v>
      </c>
      <c r="R5" s="103">
        <v>0</v>
      </c>
      <c r="S5" s="104">
        <f t="shared" ref="S5:S13" si="2">4.9*R5^2</f>
        <v>0</v>
      </c>
      <c r="T5" s="105">
        <f t="shared" si="0"/>
        <v>14.700000000000001</v>
      </c>
      <c r="U5" s="101">
        <f t="shared" si="1"/>
        <v>1.5</v>
      </c>
      <c r="V5" s="102"/>
    </row>
    <row r="6" spans="1:22" x14ac:dyDescent="0.25">
      <c r="A6" t="s">
        <v>65</v>
      </c>
      <c r="D6" s="96"/>
      <c r="R6" s="103">
        <v>0.5</v>
      </c>
      <c r="S6" s="104">
        <f t="shared" si="2"/>
        <v>1.2250000000000001</v>
      </c>
      <c r="T6" s="105">
        <f t="shared" si="0"/>
        <v>19.600000000000001</v>
      </c>
      <c r="U6" s="101">
        <f t="shared" si="1"/>
        <v>2</v>
      </c>
      <c r="V6" s="102"/>
    </row>
    <row r="7" spans="1:22" x14ac:dyDescent="0.25">
      <c r="A7" t="s">
        <v>66</v>
      </c>
      <c r="B7" t="s">
        <v>67</v>
      </c>
      <c r="D7" s="96"/>
      <c r="E7" s="97" t="s">
        <v>68</v>
      </c>
      <c r="R7" s="103">
        <v>1</v>
      </c>
      <c r="S7" s="104">
        <f t="shared" si="2"/>
        <v>4.9000000000000004</v>
      </c>
      <c r="T7" s="105">
        <f t="shared" si="0"/>
        <v>24.5</v>
      </c>
      <c r="U7" s="101">
        <f t="shared" si="1"/>
        <v>2.5</v>
      </c>
      <c r="V7" s="102"/>
    </row>
    <row r="8" spans="1:22" x14ac:dyDescent="0.25">
      <c r="A8" s="87" t="s">
        <v>69</v>
      </c>
      <c r="D8" s="96"/>
      <c r="R8" s="103">
        <v>1.5</v>
      </c>
      <c r="S8" s="104">
        <f t="shared" si="2"/>
        <v>11.025</v>
      </c>
      <c r="T8" s="105">
        <f t="shared" si="0"/>
        <v>29.400000000000002</v>
      </c>
      <c r="U8" s="101">
        <f t="shared" si="1"/>
        <v>3</v>
      </c>
      <c r="V8" s="102"/>
    </row>
    <row r="9" spans="1:22" x14ac:dyDescent="0.25">
      <c r="A9" s="87" t="s">
        <v>70</v>
      </c>
      <c r="D9" s="96"/>
      <c r="E9" t="s">
        <v>71</v>
      </c>
      <c r="R9" s="103">
        <v>2</v>
      </c>
      <c r="S9" s="104">
        <f t="shared" si="2"/>
        <v>19.600000000000001</v>
      </c>
      <c r="T9" s="105">
        <f t="shared" si="0"/>
        <v>34.300000000000004</v>
      </c>
      <c r="U9" s="101">
        <f t="shared" si="1"/>
        <v>3.5</v>
      </c>
      <c r="V9" s="102"/>
    </row>
    <row r="10" spans="1:22" x14ac:dyDescent="0.25">
      <c r="A10" s="87" t="s">
        <v>72</v>
      </c>
      <c r="B10" t="s">
        <v>73</v>
      </c>
      <c r="D10" s="96"/>
      <c r="E10" t="s">
        <v>74</v>
      </c>
      <c r="G10" s="123" t="s">
        <v>73</v>
      </c>
      <c r="H10" s="123"/>
      <c r="R10" s="103">
        <v>2.5</v>
      </c>
      <c r="S10" s="104">
        <f t="shared" si="2"/>
        <v>30.625000000000004</v>
      </c>
      <c r="T10" s="105">
        <f t="shared" si="0"/>
        <v>39.200000000000003</v>
      </c>
      <c r="U10" s="101">
        <f t="shared" si="1"/>
        <v>4</v>
      </c>
      <c r="V10" s="102"/>
    </row>
    <row r="11" spans="1:22" x14ac:dyDescent="0.25">
      <c r="D11" s="96"/>
      <c r="E11" t="s">
        <v>75</v>
      </c>
      <c r="R11" s="103">
        <v>3</v>
      </c>
      <c r="S11" s="104">
        <f t="shared" si="2"/>
        <v>44.1</v>
      </c>
      <c r="T11" s="105">
        <f t="shared" si="0"/>
        <v>44.1</v>
      </c>
      <c r="U11" s="101">
        <f t="shared" si="1"/>
        <v>4.5</v>
      </c>
      <c r="V11" s="102"/>
    </row>
    <row r="12" spans="1:22" x14ac:dyDescent="0.25">
      <c r="A12" s="87" t="s">
        <v>76</v>
      </c>
      <c r="D12" s="96"/>
      <c r="E12" t="s">
        <v>77</v>
      </c>
      <c r="G12" s="123" t="s">
        <v>78</v>
      </c>
      <c r="H12" s="123"/>
      <c r="R12" s="103">
        <v>3.5</v>
      </c>
      <c r="S12" s="104">
        <f t="shared" si="2"/>
        <v>60.025000000000006</v>
      </c>
      <c r="T12" s="105">
        <f t="shared" si="0"/>
        <v>49</v>
      </c>
      <c r="U12" s="101">
        <f t="shared" si="1"/>
        <v>5</v>
      </c>
      <c r="V12" s="102"/>
    </row>
    <row r="13" spans="1:22" x14ac:dyDescent="0.25">
      <c r="D13" s="96"/>
      <c r="R13" s="106">
        <v>4</v>
      </c>
      <c r="S13" s="107">
        <f t="shared" si="2"/>
        <v>78.400000000000006</v>
      </c>
      <c r="T13" s="108">
        <f t="shared" si="0"/>
        <v>53.900000000000006</v>
      </c>
      <c r="U13" s="101">
        <f t="shared" si="1"/>
        <v>5.5</v>
      </c>
      <c r="V13" s="102"/>
    </row>
    <row r="14" spans="1:22" x14ac:dyDescent="0.25">
      <c r="B14" s="109" t="s">
        <v>79</v>
      </c>
      <c r="C14" s="109" t="s">
        <v>80</v>
      </c>
      <c r="D14" s="96"/>
      <c r="E14" s="97" t="s">
        <v>81</v>
      </c>
      <c r="R14" s="87"/>
      <c r="S14" s="87"/>
      <c r="T14" s="87"/>
    </row>
    <row r="15" spans="1:22" x14ac:dyDescent="0.25">
      <c r="B15" s="87">
        <v>0</v>
      </c>
      <c r="C15" s="87">
        <f>B15^2*4.9</f>
        <v>0</v>
      </c>
      <c r="D15" s="96"/>
      <c r="R15" s="87"/>
      <c r="S15" s="87"/>
      <c r="T15" s="87"/>
    </row>
    <row r="16" spans="1:22" x14ac:dyDescent="0.25">
      <c r="B16" s="87">
        <v>1</v>
      </c>
      <c r="C16" s="87">
        <f>B16^2*4.9</f>
        <v>4.9000000000000004</v>
      </c>
      <c r="D16" s="96"/>
      <c r="E16" t="s">
        <v>82</v>
      </c>
    </row>
    <row r="17" spans="2:16" x14ac:dyDescent="0.25">
      <c r="B17" s="87">
        <v>2</v>
      </c>
      <c r="C17" s="87">
        <f t="shared" ref="C17:C25" si="3">B17^2*4.9</f>
        <v>19.600000000000001</v>
      </c>
      <c r="D17" s="96"/>
      <c r="E17" t="s">
        <v>83</v>
      </c>
    </row>
    <row r="18" spans="2:16" x14ac:dyDescent="0.25">
      <c r="B18" s="87">
        <v>3</v>
      </c>
      <c r="C18" s="87">
        <f t="shared" si="3"/>
        <v>44.1</v>
      </c>
      <c r="D18" s="96"/>
      <c r="E18" t="s">
        <v>84</v>
      </c>
      <c r="J18" s="17" t="s">
        <v>3</v>
      </c>
      <c r="K18" s="18"/>
      <c r="L18" s="17" t="s">
        <v>4</v>
      </c>
      <c r="M18" s="18"/>
      <c r="N18" s="17" t="s">
        <v>5</v>
      </c>
      <c r="O18" s="17"/>
      <c r="P18" s="17"/>
    </row>
    <row r="19" spans="2:16" ht="18.75" x14ac:dyDescent="0.3">
      <c r="B19" s="87">
        <v>4</v>
      </c>
      <c r="C19" s="87">
        <f t="shared" si="3"/>
        <v>78.400000000000006</v>
      </c>
      <c r="D19" s="96"/>
      <c r="E19" t="s">
        <v>85</v>
      </c>
      <c r="F19" s="87" t="s">
        <v>12</v>
      </c>
      <c r="G19" t="s">
        <v>86</v>
      </c>
      <c r="J19" s="24">
        <v>1</v>
      </c>
      <c r="K19" s="25" t="s">
        <v>87</v>
      </c>
      <c r="L19" s="24">
        <v>-2</v>
      </c>
      <c r="M19" s="25" t="s">
        <v>88</v>
      </c>
      <c r="N19" s="24">
        <v>-3</v>
      </c>
      <c r="O19" s="26" t="s">
        <v>9</v>
      </c>
      <c r="P19" s="27">
        <v>0</v>
      </c>
    </row>
    <row r="20" spans="2:16" ht="15.75" thickBot="1" x14ac:dyDescent="0.3">
      <c r="B20" s="87">
        <v>5</v>
      </c>
      <c r="C20" s="87">
        <f t="shared" si="3"/>
        <v>122.50000000000001</v>
      </c>
      <c r="D20" s="96"/>
      <c r="J20" s="17"/>
      <c r="K20" s="17"/>
      <c r="L20" s="17"/>
      <c r="M20" s="17"/>
      <c r="N20" s="17"/>
      <c r="O20" s="17"/>
      <c r="P20" s="17"/>
    </row>
    <row r="21" spans="2:16" ht="19.5" thickBot="1" x14ac:dyDescent="0.35">
      <c r="B21" s="87">
        <v>6</v>
      </c>
      <c r="C21" s="87">
        <f t="shared" si="3"/>
        <v>176.4</v>
      </c>
      <c r="D21" s="96"/>
      <c r="E21" t="s">
        <v>89</v>
      </c>
      <c r="J21" s="33" t="s">
        <v>13</v>
      </c>
      <c r="K21" s="34" t="s">
        <v>9</v>
      </c>
      <c r="L21" s="35">
        <f>L19^2-4*J19*N19</f>
        <v>16</v>
      </c>
      <c r="M21" s="18"/>
      <c r="N21" s="39" t="s">
        <v>90</v>
      </c>
      <c r="O21" s="38" t="s">
        <v>9</v>
      </c>
      <c r="P21" s="39">
        <f>SQRT(L21)</f>
        <v>4</v>
      </c>
    </row>
    <row r="22" spans="2:16" ht="15.75" thickBot="1" x14ac:dyDescent="0.3">
      <c r="B22" s="87">
        <v>7</v>
      </c>
      <c r="C22" s="87">
        <f t="shared" si="3"/>
        <v>240.10000000000002</v>
      </c>
      <c r="D22" s="96"/>
      <c r="J22" s="17"/>
      <c r="K22" s="17"/>
      <c r="L22" s="17"/>
      <c r="M22" s="17"/>
      <c r="N22" s="17"/>
      <c r="O22" s="17"/>
      <c r="P22" s="17"/>
    </row>
    <row r="23" spans="2:16" ht="18.75" x14ac:dyDescent="0.3">
      <c r="B23" s="87">
        <v>8</v>
      </c>
      <c r="C23" s="87">
        <f t="shared" si="3"/>
        <v>313.60000000000002</v>
      </c>
      <c r="D23" s="96"/>
      <c r="G23" t="s">
        <v>91</v>
      </c>
      <c r="J23" s="42" t="s">
        <v>92</v>
      </c>
      <c r="K23" s="43" t="s">
        <v>9</v>
      </c>
      <c r="L23" s="44">
        <f>(-L19-P21)/2/J19</f>
        <v>-1</v>
      </c>
      <c r="M23" s="17" t="s">
        <v>93</v>
      </c>
      <c r="N23" s="124" t="str">
        <f>IF(L23&lt;0,"kan niet","OK")</f>
        <v>kan niet</v>
      </c>
      <c r="O23" s="124"/>
      <c r="P23" s="124"/>
    </row>
    <row r="24" spans="2:16" ht="19.5" thickBot="1" x14ac:dyDescent="0.35">
      <c r="B24" s="87">
        <v>9</v>
      </c>
      <c r="C24" s="87">
        <f t="shared" si="3"/>
        <v>396.90000000000003</v>
      </c>
      <c r="D24" s="96"/>
      <c r="J24" s="68" t="s">
        <v>94</v>
      </c>
      <c r="K24" s="69" t="s">
        <v>9</v>
      </c>
      <c r="L24" s="70">
        <f>(-L19+P21)/2/J19</f>
        <v>3</v>
      </c>
      <c r="M24" s="17" t="s">
        <v>93</v>
      </c>
      <c r="N24" s="124" t="str">
        <f>IF(L24&lt;0,"kan niet","OK")</f>
        <v>OK</v>
      </c>
      <c r="O24" s="124"/>
      <c r="P24" s="124"/>
    </row>
    <row r="25" spans="2:16" x14ac:dyDescent="0.25">
      <c r="B25" s="87">
        <v>10</v>
      </c>
      <c r="C25" s="87">
        <f t="shared" si="3"/>
        <v>490.00000000000006</v>
      </c>
      <c r="D25" s="96"/>
    </row>
    <row r="26" spans="2:16" x14ac:dyDescent="0.25">
      <c r="D26" s="96"/>
      <c r="E26" s="97" t="s">
        <v>95</v>
      </c>
    </row>
    <row r="27" spans="2:16" x14ac:dyDescent="0.25">
      <c r="D27" s="96"/>
    </row>
    <row r="28" spans="2:16" ht="18.75" x14ac:dyDescent="0.3">
      <c r="D28" s="96"/>
      <c r="E28" t="s">
        <v>96</v>
      </c>
      <c r="H28" s="110">
        <f>IF(N23="OK",L23,IF(N24="OK",L24,"NOK"))</f>
        <v>3</v>
      </c>
      <c r="I28" t="s">
        <v>97</v>
      </c>
    </row>
    <row r="29" spans="2:16" x14ac:dyDescent="0.25">
      <c r="D29" s="96"/>
    </row>
  </sheetData>
  <mergeCells count="4">
    <mergeCell ref="G10:H10"/>
    <mergeCell ref="G12:H12"/>
    <mergeCell ref="N23:P23"/>
    <mergeCell ref="N24:P24"/>
  </mergeCells>
  <conditionalFormatting sqref="T2:T13">
    <cfRule type="expression" dxfId="1" priority="2">
      <formula>AND(T2&gt;0,T2=S2)</formula>
    </cfRule>
  </conditionalFormatting>
  <conditionalFormatting sqref="S2:S13">
    <cfRule type="expression" dxfId="0" priority="1">
      <formula>AND(S2&gt;0,S2=T2)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Vierkantsvergelijking</vt:lpstr>
      <vt:lpstr>Vrije 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Frits</cp:lastModifiedBy>
  <dcterms:created xsi:type="dcterms:W3CDTF">2011-03-18T09:18:55Z</dcterms:created>
  <dcterms:modified xsi:type="dcterms:W3CDTF">2011-03-28T14:40:06Z</dcterms:modified>
</cp:coreProperties>
</file>